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5 km 126,462 Č.Těšín-F-M\2. Realizace\1. Soutěž na R\Podklady\Soupis prací\"/>
    </mc:Choice>
  </mc:AlternateContent>
  <xr:revisionPtr revIDLastSave="0" documentId="13_ncr:1_{306B01C1-717B-4A8A-806D-B32F0ABFB803}" xr6:coauthVersionLast="47" xr6:coauthVersionMax="47" xr10:uidLastSave="{00000000-0000-0000-0000-000000000000}"/>
  <bookViews>
    <workbookView xWindow="1950" yWindow="600" windowWidth="25035" windowHeight="15600" xr2:uid="{00000000-000D-0000-FFFF-FFFF00000000}"/>
  </bookViews>
  <sheets>
    <sheet name="E.1.4_SO 01-21-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" l="1"/>
  <c r="O126" i="1" s="1"/>
  <c r="I122" i="1"/>
  <c r="O122" i="1" s="1"/>
  <c r="I118" i="1"/>
  <c r="O118" i="1" s="1"/>
  <c r="I114" i="1"/>
  <c r="Q113" i="1" s="1"/>
  <c r="I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0" i="1"/>
  <c r="Q75" i="1" s="1"/>
  <c r="I75" i="1" s="1"/>
  <c r="I76" i="1"/>
  <c r="O76" i="1" s="1"/>
  <c r="I71" i="1"/>
  <c r="Q70" i="1" s="1"/>
  <c r="I70" i="1" s="1"/>
  <c r="I66" i="1"/>
  <c r="O66" i="1" s="1"/>
  <c r="I62" i="1"/>
  <c r="Q61" i="1" s="1"/>
  <c r="I61" i="1" s="1"/>
  <c r="I57" i="1"/>
  <c r="O57" i="1" s="1"/>
  <c r="R56" i="1" s="1"/>
  <c r="O56" i="1" s="1"/>
  <c r="Q56" i="1"/>
  <c r="I56" i="1" s="1"/>
  <c r="I52" i="1"/>
  <c r="O52" i="1" s="1"/>
  <c r="I48" i="1"/>
  <c r="O48" i="1" s="1"/>
  <c r="I44" i="1"/>
  <c r="Q43" i="1" s="1"/>
  <c r="I43" i="1" s="1"/>
  <c r="I39" i="1"/>
  <c r="O39" i="1" s="1"/>
  <c r="I35" i="1"/>
  <c r="O35" i="1" s="1"/>
  <c r="I31" i="1"/>
  <c r="O31" i="1" s="1"/>
  <c r="I27" i="1"/>
  <c r="O27" i="1" s="1"/>
  <c r="I23" i="1"/>
  <c r="O23" i="1" s="1"/>
  <c r="Q22" i="1"/>
  <c r="I22" i="1" s="1"/>
  <c r="I18" i="1"/>
  <c r="O18" i="1" s="1"/>
  <c r="I14" i="1"/>
  <c r="O14" i="1" s="1"/>
  <c r="I10" i="1"/>
  <c r="O10" i="1" s="1"/>
  <c r="R84" i="1" l="1"/>
  <c r="O84" i="1" s="1"/>
  <c r="R9" i="1"/>
  <c r="O9" i="1" s="1"/>
  <c r="R22" i="1"/>
  <c r="O22" i="1" s="1"/>
  <c r="Q84" i="1"/>
  <c r="I84" i="1" s="1"/>
  <c r="O62" i="1"/>
  <c r="R61" i="1" s="1"/>
  <c r="O61" i="1" s="1"/>
  <c r="O71" i="1"/>
  <c r="R70" i="1" s="1"/>
  <c r="O70" i="1" s="1"/>
  <c r="O80" i="1"/>
  <c r="R75" i="1" s="1"/>
  <c r="O75" i="1" s="1"/>
  <c r="O114" i="1"/>
  <c r="R113" i="1" s="1"/>
  <c r="O113" i="1" s="1"/>
  <c r="Q9" i="1"/>
  <c r="I9" i="1" s="1"/>
  <c r="I3" i="1" s="1"/>
  <c r="O44" i="1"/>
  <c r="R43" i="1" s="1"/>
  <c r="O43" i="1" s="1"/>
  <c r="O2" i="1" l="1"/>
</calcChain>
</file>

<file path=xl/sharedStrings.xml><?xml version="1.0" encoding="utf-8"?>
<sst xmlns="http://schemas.openxmlformats.org/spreadsheetml/2006/main" count="464" uniqueCount="197">
  <si>
    <t>ASPE10</t>
  </si>
  <si>
    <t>S</t>
  </si>
  <si>
    <t>Firma: MORAVIA CONSULT Olomouc a.s.</t>
  </si>
  <si>
    <t>Soupis prací objektu</t>
  </si>
  <si>
    <t xml:space="preserve">Stavba: </t>
  </si>
  <si>
    <t>20-098-232-SR</t>
  </si>
  <si>
    <t>Rekonstrukce a doplnění závor na přejezdu P8325 v km 126,462 na trati Český Těšín – Frýdek-Místek</t>
  </si>
  <si>
    <t>O</t>
  </si>
  <si>
    <t>Objekt:</t>
  </si>
  <si>
    <t>E.1.4</t>
  </si>
  <si>
    <t>Mosty, propustky, zdi</t>
  </si>
  <si>
    <t>O1</t>
  </si>
  <si>
    <t>Rozpočet:</t>
  </si>
  <si>
    <t>0,00</t>
  </si>
  <si>
    <t>15,00</t>
  </si>
  <si>
    <t>21,00</t>
  </si>
  <si>
    <t>3</t>
  </si>
  <si>
    <t>2</t>
  </si>
  <si>
    <t>SO 01-21-01</t>
  </si>
  <si>
    <t>Propustek v km 126,478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</si>
  <si>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</si>
  <si>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</si>
  <si>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</si>
  <si>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</si>
  <si>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</si>
  <si>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</si>
  <si>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</si>
  <si>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</si>
  <si>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</si>
  <si>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</si>
  <si>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</si>
  <si>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</si>
  <si>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</si>
  <si>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</si>
  <si>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</si>
  <si>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</si>
  <si>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</si>
  <si>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</si>
  <si>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</si>
  <si>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</si>
  <si>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</si>
  <si>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</si>
  <si>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R02510</t>
  </si>
  <si>
    <t/>
  </si>
  <si>
    <t>ZKOUŠENÍ MATERIÁLŮ ZKUŠEBNOU ZHOTOVITELE</t>
  </si>
  <si>
    <t>kpl</t>
  </si>
  <si>
    <t>R</t>
  </si>
  <si>
    <t>PP</t>
  </si>
  <si>
    <t>VV</t>
  </si>
  <si>
    <t>TS</t>
  </si>
  <si>
    <t>zahrnuje veškeré náklady spojené s požadovanými zkouškami</t>
  </si>
  <si>
    <t>R02910</t>
  </si>
  <si>
    <t>VYTYČENÍ OBJEKTU</t>
  </si>
  <si>
    <t>kus</t>
  </si>
  <si>
    <t>zahrnuje veškeré náklady spojené s požadovanými pracemi</t>
  </si>
  <si>
    <t>R029113</t>
  </si>
  <si>
    <t>OSTATNÍ POŽADAVKY - GEODETICKÉ ZAMĚŘENÍ - CELKY</t>
  </si>
  <si>
    <t>Zemní práce</t>
  </si>
  <si>
    <t>11130</t>
  </si>
  <si>
    <t>SEJMUTÍ DRNU</t>
  </si>
  <si>
    <t>M2</t>
  </si>
  <si>
    <t>2022_OTSKP</t>
  </si>
  <si>
    <t>1: Dle technické zprávy, výkresových příloh projektové dokumentace. Dle výkazů materiálu projektu. Dle tabulky kubatur projektanta.  
2: sejmutí drnu, tl. 150mm;   60,00</t>
  </si>
  <si>
    <t>včetně vodorovné dopravy  a uložení na skládku</t>
  </si>
  <si>
    <t>11512</t>
  </si>
  <si>
    <t>ČERPÁNÍ VODY DO 1000 L/MIN</t>
  </si>
  <si>
    <t>HOD</t>
  </si>
  <si>
    <t>1: Dle technické zprávy, výkresových příloh projektové dokumentace. Dle výkazů materiálu projektu. Dle tabulky kubatur projektanta.  
2: čerpání vody během výstavby;    336,00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</si>
  <si>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</si>
  <si>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</si>
  <si>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</si>
  <si>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M3</t>
  </si>
  <si>
    <t>1: Dle technické zprávy, výkresových příloh projektové dokumentace. Dle výkazů materiálu projektu. Dle tabulky kubatur projektanta.  
2: výkopy; měřeno digiátně  
3: 11,50*12,00  
4: odpočet trub  
5: -12,00*1,40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</si>
  <si>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</si>
  <si>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</si>
  <si>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</si>
  <si>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</si>
  <si>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 
2: vykopaná zemina a suť na skládku  
3: dle pol. 13173;  121,20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</si>
  <si>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</si>
  <si>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</si>
  <si>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17481</t>
  </si>
  <si>
    <t>ZÁSYP JAM A RÝH Z NAKUPOVANÝCH MATERIÁLŮ</t>
  </si>
  <si>
    <t>1: Dle technické zprávy, výkresových příloh projektové dokumentace. Dle výkazů materiálu projektu. Dle tabulky kubatur projektanta.  
2: zásyp štěrkodrtí, měřeno digitálně  
3: 9,00*4,50+5,50*5,00+9,00*2,00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</si>
  <si>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</si>
  <si>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</si>
  <si>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Základy</t>
  </si>
  <si>
    <t>272324</t>
  </si>
  <si>
    <t>ZÁKLADY ZE ŽELEZOBETONU DO C25/30</t>
  </si>
  <si>
    <t>1: Dle technické zprávy, výkresových příloh projektové dokumentace. Dle výkazů materiálu projektu. Dle tabulky kubatur projektanta.  
2: zákl. deska trub; dle výkresu tvaru  
3: 3,30  
4: základ. pod šachtami, měřeno digitálně  
5: 2*1,30*1,30*0,10  
6: dobetonování trouby  
7: 0,40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</si>
  <si>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</si>
  <si>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</si>
  <si>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</si>
  <si>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T</t>
  </si>
  <si>
    <t>1: výztuž základů, dle výkazu výztuže  
2: 69,10/1000,00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</si>
  <si>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</si>
  <si>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272366</t>
  </si>
  <si>
    <t>VÝZTUŽ ZÁKLADŮ Z KARI SÍTÍ</t>
  </si>
  <si>
    <t>1: výztuž základů z kari sítí, dle výkazu výztuže  
2: 156,40/1000,00</t>
  </si>
  <si>
    <t>40</t>
  </si>
  <si>
    <t>Vodorovné konstrukce</t>
  </si>
  <si>
    <t>12</t>
  </si>
  <si>
    <t>451312</t>
  </si>
  <si>
    <t>PODKLADNÍ A VÝPLŇOVÉ VRSTVY Z PROSTÉHO BETONU C12/15</t>
  </si>
  <si>
    <t>1: Dle technické zprávy, výkresových příloh projektové dokumentace. Dle výkazů materiálu projektu. Dle tabulky kubatur projektanta.  
2: podkl. beton základ. desky; dle výkresu tvaru  
3: tl. 100mm;  1,85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</si>
  <si>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</si>
  <si>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711</t>
  </si>
  <si>
    <t>Izolace proti vodě</t>
  </si>
  <si>
    <t>13</t>
  </si>
  <si>
    <t>711111</t>
  </si>
  <si>
    <t>IZOLACE BĚŽNÝCH KONSTRUKCÍ PROTI ZEMNÍ VLHKOSTI ASFALTOVÝMI NÁTĚRY</t>
  </si>
  <si>
    <t>1: Dle technické zprávy, výkresových příloh projektové dokumentace. Dle výkazů materiálu projektu. Dle tabulky kubatur projektanta.  
2: izolace nátěry ALP+2xALN  
3: nátěr trub, dobetonávky; měřeno digitálně  
4: 3,00*8,60+2*1,00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</si>
  <si>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</si>
  <si>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14</t>
  </si>
  <si>
    <t>711509</t>
  </si>
  <si>
    <t>OCHRANA IZOLACE NA POVRCHU TEXTILIÍ</t>
  </si>
  <si>
    <t>1: Dle technické zprávy, výkresových příloh projektové dokumentace. Dle výkazů materiálu projektu. Dle tabulky kubatur projektanta.  
2: izolace trub geotextilií, měřeno digitálně; 3,00*8,60</t>
  </si>
  <si>
    <t>položka zahrnuje: 
- dodání  předepsaného ochranného materiálu 
- zřízení ochrany izolace</t>
  </si>
  <si>
    <t>80</t>
  </si>
  <si>
    <t>Trubní vedení</t>
  </si>
  <si>
    <t>15</t>
  </si>
  <si>
    <t>894458</t>
  </si>
  <si>
    <t>ŠACHTY KANAL ZE ŽELEZOBET VČET VÝZT NA POTRUBÍ DN DO 600MM</t>
  </si>
  <si>
    <t>1: Dle technické zprávy, výkresových příloh projektové dokumentace. Dle výkazů materiálu projektu. Dle tabulky kubatur projektanta.  
2: kanalizační šachty - komplet;  1+1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</si>
  <si>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</si>
  <si>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90</t>
  </si>
  <si>
    <t>Ostatní konstrukce a práce</t>
  </si>
  <si>
    <t>16</t>
  </si>
  <si>
    <t>709521</t>
  </si>
  <si>
    <t>PODPŮRNÉ A POMOCNÉ KONSTRUKCE OCELOVÉ Z PLECHU TL. DO 5 MM BEZ POVRCHOVÉ ÚPRAVY</t>
  </si>
  <si>
    <t>kg</t>
  </si>
  <si>
    <t>1: Dle technické zprávy, výkresových příloh projektové dokumentace. Dle výkazů materiálu projektu. Dle tabulky kubatur projektanta.  
2: bednění z plechu pro dobetonávku trub;  200,00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</si>
  <si>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</si>
  <si>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17</t>
  </si>
  <si>
    <t>918358</t>
  </si>
  <si>
    <t>PROPUSTY Z TRUB DN 600MM</t>
  </si>
  <si>
    <t>m</t>
  </si>
  <si>
    <t>1: Dle technické zprávy, výkresových příloh projektové dokumentace. Dle výkazů materiálu projektu. Dle tabulky kubatur projektanta.  
2: ŽB trouby DN 600;  8,90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</si>
  <si>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</si>
  <si>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96</t>
  </si>
  <si>
    <t>Bourání a demontáže</t>
  </si>
  <si>
    <t>18</t>
  </si>
  <si>
    <t>931384</t>
  </si>
  <si>
    <t>TĚSNĚNÍ DILATAČNÍCH SPAR SILIKONOVÝM TMELEM PRŮŘEZU DO 400MM2</t>
  </si>
  <si>
    <t>1: Dle technické zprávy, výkresových příloh projektové dokumentace. Dle výkazů materiálu projektu. Dle tabulky kubatur projektanta.  
2: těsnění dilat. spáry trub a dobetonávky;   12,00</t>
  </si>
  <si>
    <t>položka zahrnuje dodávku a osazení předepsaného materiálu, očištění ploch spáry před úpravou, očištění okolí spáry po úpravě 
nezahrnuje těsnící profil</t>
  </si>
  <si>
    <t>19</t>
  </si>
  <si>
    <t>96613A</t>
  </si>
  <si>
    <t>BOURÁNÍ KONSTRUKCÍ Z KAMENE NA MC - BEZ DOPRAVY</t>
  </si>
  <si>
    <t>1: Dle technické zprávy, výkresových příloh projektové dokumentace. Dle výkazů materiálu projektu. Dle tabulky kubatur projektanta.  
2: bourání původní dlažby na vtoku a výtoku  
3: měřeno digitálně; 2*5,10*2,15*0,30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</si>
  <si>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</si>
  <si>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96616A</t>
  </si>
  <si>
    <t>BOURÁNÍ KONSTRUKCÍ ZE ŽELEZOBETONU - BEZ DOPRAVY</t>
  </si>
  <si>
    <t>1: Dle technické zprávy, výkresových příloh projektové dokumentace. Dle výkazů materiálu projektu. Dle tabulky kubatur projektanta.  
2: bourání čel a říms, měřeno digitálně  
3: římsy; 2*0,50*0,30*4,20  
4: čela, měřeno digitálně;  2*4,00*2,35-2*0,80*0,80</t>
  </si>
  <si>
    <t>21</t>
  </si>
  <si>
    <t>966358</t>
  </si>
  <si>
    <t>BOURÁNÍ PROPUSTŮ Z TRUB DN DO 600MM</t>
  </si>
  <si>
    <t>1: Dle technické zprávy, výkresových příloh projektové dokumentace. Dle výkazů materiálu projektu. Dle tabulky kubatur projektanta.  
2: vybourání původních trub propustku DN600;   
3: 3,80+6,05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</si>
  <si>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</si>
  <si>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22</t>
  </si>
  <si>
    <t>966371</t>
  </si>
  <si>
    <t>BOURÁNÍ PROPUSTŮ Z TRUB DN DO 1000MM</t>
  </si>
  <si>
    <t>1: bourání trub starého propustku DN1000;     6,50</t>
  </si>
  <si>
    <t>23</t>
  </si>
  <si>
    <t>96688</t>
  </si>
  <si>
    <t>VYBOURÁNÍ KANALIZAČ ŠACHET KOMPLETNÍCH</t>
  </si>
  <si>
    <t>1: Dle technické zprávy, výkresových příloh projektové dokumentace. Dle výkazů materiálu projektu. Dle tabulky kubatur projektanta.  
2: vybourání šachty na vtoku;   1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</si>
  <si>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</si>
  <si>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24</t>
  </si>
  <si>
    <t>97817</t>
  </si>
  <si>
    <t>ODSTRANĚNÍ MOSTNÍ IZOLACE</t>
  </si>
  <si>
    <t>1: Dle technické zprávy, výkresových příloh projektové dokumentace. Dle výkazů materiálu projektu. Dle tabulky kubatur projektanta.  
2: demontáž izolace čelních zdí, trub, předpoklad  
3: 2*18,00+9,90*3,50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</si>
  <si>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</si>
  <si>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</si>
  <si>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</si>
  <si>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25</t>
  </si>
  <si>
    <t>R015111</t>
  </si>
  <si>
    <t>901</t>
  </si>
  <si>
    <t>POPLATKY ZA LIKVIDACI ODPADŮ NEKONTAMINOVANÝCH - 17 05 04 VYTĚŽENÉ ZEMINY A HORNINY - I. TŘÍDA - TĚŽITELNOSTI VČ. DOPRAVY NA SKLÁDKU A MANIPULACE</t>
  </si>
  <si>
    <t>1: dle pol. 17120;   121,20*1,90  
2: dle pol. 11130;     60,00*0,15*1,90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</si>
  <si>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</si>
  <si>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26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</si>
  <si>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</si>
  <si>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</si>
  <si>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</si>
  <si>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1: dle pol. 96616A;  18,78*2,40  
2: dle pol. 966358;  9,85*1,20*2,40  
3: dle pol. 966371;    6,50*1,80*2,40  
4: dle pol. 96888; 1,00*0,80*2,40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</si>
  <si>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</si>
  <si>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27</t>
  </si>
  <si>
    <t>R015330</t>
  </si>
  <si>
    <t>923</t>
  </si>
  <si>
    <t>POPLATKY ZA LIKVIDACI ODPADŮ NEKONTAMINOVANÝCH - 17 05 04 KAMENNÁ SUŤ VČ. DOPRAVY NA SKLÁDKU A MANIPULACE</t>
  </si>
  <si>
    <t>1: dle pol. 96613A;   6,579*2,50</t>
  </si>
  <si>
    <t>28</t>
  </si>
  <si>
    <t>R015420</t>
  </si>
  <si>
    <t>931</t>
  </si>
  <si>
    <t>POPLATKY ZA LIKVIDACI ODPADŮ NEKONTAMINOVANÝCH - 17 06 04 ZBYTKY IZOLAČNÍCH MATERIÁLŮ VČ. DOPRAVY NA SKLÁDKU A MANIPULACE</t>
  </si>
  <si>
    <t>1: dle pol. 97817 (0,0043 t/m2);  70,65*0,0043</t>
  </si>
  <si>
    <r>
      <t xml:space="preserve">Evidenční položka </t>
    </r>
    <r>
      <rPr>
        <b/>
        <sz val="8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</si>
</sst>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</cellStyleXfs>
  <cellXfs count="36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7" xfId="7" applyFont="1" applyBorder="1" applyAlignment="1" applyProtection="1">
      <alignment horizontal="left" vertical="center" wrapText="1"/>
      <protection locked="0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D0FF84A4-AA04-431D-89DD-E9FA342DB486}"/>
    <cellStyle name="Percent" xfId="1" xr:uid="{00000000-0005-0000-0000-000001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9"/>
  <sheetViews>
    <sheetView tabSelected="1" workbookViewId="0">
      <pane ySplit="8" topLeftCell="A121" activePane="bottomLeft" state="frozen"/>
      <selection pane="bottomLeft" activeCell="E127" sqref="E12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0+O9+O22+O43+O56+O61+O70+O75+O84+O113</f>
        <v>0</v>
      </c>
      <c r="P2" t="s">
        <v>16</v>
      </c>
    </row>
    <row r="3" spans="1:18" ht="15" customHeight="1" x14ac:dyDescent="0.25">
      <c r="A3" t="s">
        <v>1</v>
      </c>
      <c r="B3" s="13" t="s">
        <v>4</v>
      </c>
      <c r="C3" s="5" t="s">
        <v>5</v>
      </c>
      <c r="D3" s="4"/>
      <c r="E3" s="14" t="s">
        <v>6</v>
      </c>
      <c r="F3" s="6"/>
      <c r="G3" s="9"/>
      <c r="H3" s="8" t="s">
        <v>18</v>
      </c>
      <c r="I3" s="34">
        <f>0+I9+I22+I43+I56+I61+I70+I75+I84+I113</f>
        <v>0</v>
      </c>
      <c r="J3" s="11"/>
      <c r="O3" t="s">
        <v>13</v>
      </c>
      <c r="P3" t="s">
        <v>17</v>
      </c>
    </row>
    <row r="4" spans="1:18" ht="15" customHeight="1" x14ac:dyDescent="0.25">
      <c r="A4" t="s">
        <v>7</v>
      </c>
      <c r="B4" s="13" t="s">
        <v>8</v>
      </c>
      <c r="C4" s="5" t="s">
        <v>9</v>
      </c>
      <c r="D4" s="4"/>
      <c r="E4" s="14" t="s">
        <v>10</v>
      </c>
      <c r="F4" s="6"/>
      <c r="G4" s="6"/>
      <c r="H4" s="12"/>
      <c r="I4" s="12"/>
      <c r="J4" s="6"/>
      <c r="O4" t="s">
        <v>14</v>
      </c>
      <c r="P4" t="s">
        <v>17</v>
      </c>
    </row>
    <row r="5" spans="1:18" ht="12.75" customHeight="1" x14ac:dyDescent="0.25">
      <c r="A5" t="s">
        <v>11</v>
      </c>
      <c r="B5" s="16" t="s">
        <v>12</v>
      </c>
      <c r="C5" s="3" t="s">
        <v>18</v>
      </c>
      <c r="D5" s="2"/>
      <c r="E5" s="17" t="s">
        <v>19</v>
      </c>
      <c r="F5" s="10"/>
      <c r="G5" s="10"/>
      <c r="H5" s="10"/>
      <c r="I5" s="10"/>
      <c r="J5" s="10"/>
      <c r="O5" t="s">
        <v>15</v>
      </c>
      <c r="P5" t="s">
        <v>17</v>
      </c>
    </row>
    <row r="6" spans="1:18" ht="12.75" customHeight="1" x14ac:dyDescent="0.2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  <c r="J6" s="1" t="s">
        <v>37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5" t="s">
        <v>33</v>
      </c>
      <c r="I7" s="15" t="s">
        <v>35</v>
      </c>
      <c r="J7" s="1"/>
    </row>
    <row r="8" spans="1:18" ht="12.75" customHeight="1" x14ac:dyDescent="0.2">
      <c r="A8" s="15" t="s">
        <v>21</v>
      </c>
      <c r="B8" s="15" t="s">
        <v>23</v>
      </c>
      <c r="C8" s="15" t="s">
        <v>17</v>
      </c>
      <c r="D8" s="15" t="s">
        <v>16</v>
      </c>
      <c r="E8" s="15" t="s">
        <v>27</v>
      </c>
      <c r="F8" s="15" t="s">
        <v>29</v>
      </c>
      <c r="G8" s="15" t="s">
        <v>31</v>
      </c>
      <c r="H8" s="15" t="s">
        <v>34</v>
      </c>
      <c r="I8" s="15" t="s">
        <v>36</v>
      </c>
      <c r="J8" s="15" t="s">
        <v>38</v>
      </c>
    </row>
    <row r="9" spans="1:18" ht="12.75" customHeight="1" x14ac:dyDescent="0.2">
      <c r="A9" s="19" t="s">
        <v>39</v>
      </c>
      <c r="B9" s="19"/>
      <c r="C9" s="20" t="s">
        <v>21</v>
      </c>
      <c r="D9" s="19"/>
      <c r="E9" s="21" t="s">
        <v>40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41</v>
      </c>
      <c r="B10" s="23" t="s">
        <v>23</v>
      </c>
      <c r="C10" s="23" t="s">
        <v>42</v>
      </c>
      <c r="D10" s="18" t="s">
        <v>43</v>
      </c>
      <c r="E10" s="24" t="s">
        <v>44</v>
      </c>
      <c r="F10" s="25" t="s">
        <v>45</v>
      </c>
      <c r="G10" s="26">
        <v>1</v>
      </c>
      <c r="H10" s="27">
        <v>0</v>
      </c>
      <c r="I10" s="27">
        <f>ROUND(ROUND(H10,2)*ROUND(G10,3),2)</f>
        <v>0</v>
      </c>
      <c r="J10" s="25" t="s">
        <v>46</v>
      </c>
      <c r="O10">
        <f>(I10*21)/100</f>
        <v>0</v>
      </c>
      <c r="P10" t="s">
        <v>17</v>
      </c>
    </row>
    <row r="11" spans="1:18" x14ac:dyDescent="0.2">
      <c r="A11" s="28" t="s">
        <v>47</v>
      </c>
      <c r="E11" s="29" t="s">
        <v>43</v>
      </c>
    </row>
    <row r="12" spans="1:18" x14ac:dyDescent="0.2">
      <c r="A12" s="30" t="s">
        <v>48</v>
      </c>
      <c r="E12" s="31" t="s">
        <v>43</v>
      </c>
    </row>
    <row r="13" spans="1:18" x14ac:dyDescent="0.2">
      <c r="A13" t="s">
        <v>49</v>
      </c>
      <c r="E13" s="29" t="s">
        <v>50</v>
      </c>
    </row>
    <row r="14" spans="1:18" x14ac:dyDescent="0.2">
      <c r="A14" s="18" t="s">
        <v>41</v>
      </c>
      <c r="B14" s="23" t="s">
        <v>17</v>
      </c>
      <c r="C14" s="23" t="s">
        <v>51</v>
      </c>
      <c r="D14" s="18" t="s">
        <v>43</v>
      </c>
      <c r="E14" s="24" t="s">
        <v>52</v>
      </c>
      <c r="F14" s="25" t="s">
        <v>53</v>
      </c>
      <c r="G14" s="26">
        <v>1</v>
      </c>
      <c r="H14" s="27">
        <v>0</v>
      </c>
      <c r="I14" s="27">
        <f>ROUND(ROUND(H14,2)*ROUND(G14,3),2)</f>
        <v>0</v>
      </c>
      <c r="J14" s="25" t="s">
        <v>46</v>
      </c>
      <c r="O14">
        <f>(I14*21)/100</f>
        <v>0</v>
      </c>
      <c r="P14" t="s">
        <v>17</v>
      </c>
    </row>
    <row r="15" spans="1:18" x14ac:dyDescent="0.2">
      <c r="A15" s="28" t="s">
        <v>47</v>
      </c>
      <c r="E15" s="29" t="s">
        <v>43</v>
      </c>
    </row>
    <row r="16" spans="1:18" x14ac:dyDescent="0.2">
      <c r="A16" s="30" t="s">
        <v>48</v>
      </c>
      <c r="E16" s="31" t="s">
        <v>43</v>
      </c>
    </row>
    <row r="17" spans="1:18" x14ac:dyDescent="0.2">
      <c r="A17" t="s">
        <v>49</v>
      </c>
      <c r="E17" s="29" t="s">
        <v>54</v>
      </c>
    </row>
    <row r="18" spans="1:18" x14ac:dyDescent="0.2">
      <c r="A18" s="18" t="s">
        <v>41</v>
      </c>
      <c r="B18" s="23" t="s">
        <v>16</v>
      </c>
      <c r="C18" s="23" t="s">
        <v>55</v>
      </c>
      <c r="D18" s="18" t="s">
        <v>43</v>
      </c>
      <c r="E18" s="24" t="s">
        <v>56</v>
      </c>
      <c r="F18" s="25" t="s">
        <v>53</v>
      </c>
      <c r="G18" s="26">
        <v>1</v>
      </c>
      <c r="H18" s="27">
        <v>0</v>
      </c>
      <c r="I18" s="27">
        <f>ROUND(ROUND(H18,2)*ROUND(G18,3),2)</f>
        <v>0</v>
      </c>
      <c r="J18" s="25" t="s">
        <v>46</v>
      </c>
      <c r="O18">
        <f>(I18*21)/100</f>
        <v>0</v>
      </c>
      <c r="P18" t="s">
        <v>17</v>
      </c>
    </row>
    <row r="19" spans="1:18" x14ac:dyDescent="0.2">
      <c r="A19" s="28" t="s">
        <v>47</v>
      </c>
      <c r="E19" s="29" t="s">
        <v>43</v>
      </c>
    </row>
    <row r="20" spans="1:18" x14ac:dyDescent="0.2">
      <c r="A20" s="30" t="s">
        <v>48</v>
      </c>
      <c r="E20" s="31" t="s">
        <v>43</v>
      </c>
    </row>
    <row r="21" spans="1:18" x14ac:dyDescent="0.2">
      <c r="A21" t="s">
        <v>49</v>
      </c>
      <c r="E21" s="29" t="s">
        <v>54</v>
      </c>
    </row>
    <row r="22" spans="1:18" ht="12.75" customHeight="1" x14ac:dyDescent="0.2">
      <c r="A22" s="10" t="s">
        <v>39</v>
      </c>
      <c r="B22" s="10"/>
      <c r="C22" s="32" t="s">
        <v>36</v>
      </c>
      <c r="D22" s="10"/>
      <c r="E22" s="21" t="s">
        <v>57</v>
      </c>
      <c r="F22" s="10"/>
      <c r="G22" s="10"/>
      <c r="H22" s="10"/>
      <c r="I22" s="33">
        <f>0+Q22</f>
        <v>0</v>
      </c>
      <c r="J22" s="10"/>
      <c r="O22">
        <f>0+R22</f>
        <v>0</v>
      </c>
      <c r="Q22">
        <f>0+I23+I27+I31+I35+I39</f>
        <v>0</v>
      </c>
      <c r="R22">
        <f>0+O23+O27+O31+O35+O39</f>
        <v>0</v>
      </c>
    </row>
    <row r="23" spans="1:18" x14ac:dyDescent="0.2">
      <c r="A23" s="18" t="s">
        <v>41</v>
      </c>
      <c r="B23" s="23" t="s">
        <v>27</v>
      </c>
      <c r="C23" s="23" t="s">
        <v>58</v>
      </c>
      <c r="D23" s="18" t="s">
        <v>43</v>
      </c>
      <c r="E23" s="24" t="s">
        <v>59</v>
      </c>
      <c r="F23" s="25" t="s">
        <v>60</v>
      </c>
      <c r="G23" s="26">
        <v>60</v>
      </c>
      <c r="H23" s="27">
        <v>0</v>
      </c>
      <c r="I23" s="27">
        <f>ROUND(ROUND(H23,2)*ROUND(G23,3),2)</f>
        <v>0</v>
      </c>
      <c r="J23" s="25" t="s">
        <v>61</v>
      </c>
      <c r="O23">
        <f>(I23*21)/100</f>
        <v>0</v>
      </c>
      <c r="P23" t="s">
        <v>17</v>
      </c>
    </row>
    <row r="24" spans="1:18" x14ac:dyDescent="0.2">
      <c r="A24" s="28" t="s">
        <v>47</v>
      </c>
      <c r="E24" s="29" t="s">
        <v>43</v>
      </c>
    </row>
    <row r="25" spans="1:18" ht="38.25" x14ac:dyDescent="0.2">
      <c r="A25" s="30" t="s">
        <v>48</v>
      </c>
      <c r="E25" s="31" t="s">
        <v>62</v>
      </c>
    </row>
    <row r="26" spans="1:18" x14ac:dyDescent="0.2">
      <c r="A26" t="s">
        <v>49</v>
      </c>
      <c r="E26" s="29" t="s">
        <v>63</v>
      </c>
    </row>
    <row r="27" spans="1:18" x14ac:dyDescent="0.2">
      <c r="A27" s="18" t="s">
        <v>41</v>
      </c>
      <c r="B27" s="23" t="s">
        <v>29</v>
      </c>
      <c r="C27" s="23" t="s">
        <v>64</v>
      </c>
      <c r="D27" s="18" t="s">
        <v>43</v>
      </c>
      <c r="E27" s="24" t="s">
        <v>65</v>
      </c>
      <c r="F27" s="25" t="s">
        <v>66</v>
      </c>
      <c r="G27" s="26">
        <v>336</v>
      </c>
      <c r="H27" s="27">
        <v>0</v>
      </c>
      <c r="I27" s="27">
        <f>ROUND(ROUND(H27,2)*ROUND(G27,3),2)</f>
        <v>0</v>
      </c>
      <c r="J27" s="25" t="s">
        <v>61</v>
      </c>
      <c r="O27">
        <f>(I27*21)/100</f>
        <v>0</v>
      </c>
      <c r="P27" t="s">
        <v>17</v>
      </c>
    </row>
    <row r="28" spans="1:18" x14ac:dyDescent="0.2">
      <c r="A28" s="28" t="s">
        <v>47</v>
      </c>
      <c r="E28" s="29" t="s">
        <v>43</v>
      </c>
    </row>
    <row r="29" spans="1:18" ht="38.25" x14ac:dyDescent="0.2">
      <c r="A29" s="30" t="s">
        <v>48</v>
      </c>
      <c r="E29" s="31" t="s">
        <v>67</v>
      </c>
    </row>
    <row r="30" spans="1:18" ht="38.25" x14ac:dyDescent="0.2">
      <c r="A30" t="s">
        <v>49</v>
      </c>
      <c r="E30" s="29" t="s">
        <v>68</v>
      </c>
    </row>
    <row r="31" spans="1:18" x14ac:dyDescent="0.2">
      <c r="A31" s="18" t="s">
        <v>41</v>
      </c>
      <c r="B31" s="23" t="s">
        <v>31</v>
      </c>
      <c r="C31" s="23" t="s">
        <v>69</v>
      </c>
      <c r="D31" s="18" t="s">
        <v>43</v>
      </c>
      <c r="E31" s="24" t="s">
        <v>70</v>
      </c>
      <c r="F31" s="25" t="s">
        <v>71</v>
      </c>
      <c r="G31" s="26">
        <v>121.2</v>
      </c>
      <c r="H31" s="27">
        <v>0</v>
      </c>
      <c r="I31" s="27">
        <f>ROUND(ROUND(H31,2)*ROUND(G31,3),2)</f>
        <v>0</v>
      </c>
      <c r="J31" s="25" t="s">
        <v>61</v>
      </c>
      <c r="O31">
        <f>(I31*21)/100</f>
        <v>0</v>
      </c>
      <c r="P31" t="s">
        <v>17</v>
      </c>
    </row>
    <row r="32" spans="1:18" x14ac:dyDescent="0.2">
      <c r="A32" s="28" t="s">
        <v>47</v>
      </c>
      <c r="E32" s="29" t="s">
        <v>43</v>
      </c>
    </row>
    <row r="33" spans="1:18" ht="76.5" x14ac:dyDescent="0.2">
      <c r="A33" s="30" t="s">
        <v>48</v>
      </c>
      <c r="E33" s="31" t="s">
        <v>72</v>
      </c>
    </row>
    <row r="34" spans="1:18" ht="318.75" x14ac:dyDescent="0.2">
      <c r="A34" t="s">
        <v>49</v>
      </c>
      <c r="E34" s="29" t="s">
        <v>73</v>
      </c>
    </row>
    <row r="35" spans="1:18" x14ac:dyDescent="0.2">
      <c r="A35" s="18" t="s">
        <v>41</v>
      </c>
      <c r="B35" s="23" t="s">
        <v>74</v>
      </c>
      <c r="C35" s="23" t="s">
        <v>75</v>
      </c>
      <c r="D35" s="18" t="s">
        <v>43</v>
      </c>
      <c r="E35" s="24" t="s">
        <v>76</v>
      </c>
      <c r="F35" s="25" t="s">
        <v>71</v>
      </c>
      <c r="G35" s="26">
        <v>121.2</v>
      </c>
      <c r="H35" s="27">
        <v>0</v>
      </c>
      <c r="I35" s="27">
        <f>ROUND(ROUND(H35,2)*ROUND(G35,3),2)</f>
        <v>0</v>
      </c>
      <c r="J35" s="25" t="s">
        <v>61</v>
      </c>
      <c r="O35">
        <f>(I35*21)/100</f>
        <v>0</v>
      </c>
      <c r="P35" t="s">
        <v>17</v>
      </c>
    </row>
    <row r="36" spans="1:18" x14ac:dyDescent="0.2">
      <c r="A36" s="28" t="s">
        <v>47</v>
      </c>
      <c r="E36" s="29" t="s">
        <v>43</v>
      </c>
    </row>
    <row r="37" spans="1:18" ht="51" x14ac:dyDescent="0.2">
      <c r="A37" s="30" t="s">
        <v>48</v>
      </c>
      <c r="E37" s="31" t="s">
        <v>77</v>
      </c>
    </row>
    <row r="38" spans="1:18" ht="191.25" x14ac:dyDescent="0.2">
      <c r="A38" t="s">
        <v>49</v>
      </c>
      <c r="E38" s="29" t="s">
        <v>78</v>
      </c>
    </row>
    <row r="39" spans="1:18" x14ac:dyDescent="0.2">
      <c r="A39" s="18" t="s">
        <v>41</v>
      </c>
      <c r="B39" s="23" t="s">
        <v>79</v>
      </c>
      <c r="C39" s="23" t="s">
        <v>80</v>
      </c>
      <c r="D39" s="18" t="s">
        <v>43</v>
      </c>
      <c r="E39" s="24" t="s">
        <v>81</v>
      </c>
      <c r="F39" s="25" t="s">
        <v>71</v>
      </c>
      <c r="G39" s="26">
        <v>86</v>
      </c>
      <c r="H39" s="27">
        <v>0</v>
      </c>
      <c r="I39" s="27">
        <f>ROUND(ROUND(H39,2)*ROUND(G39,3),2)</f>
        <v>0</v>
      </c>
      <c r="J39" s="25" t="s">
        <v>61</v>
      </c>
      <c r="O39">
        <f>(I39*21)/100</f>
        <v>0</v>
      </c>
      <c r="P39" t="s">
        <v>17</v>
      </c>
    </row>
    <row r="40" spans="1:18" x14ac:dyDescent="0.2">
      <c r="A40" s="28" t="s">
        <v>47</v>
      </c>
      <c r="E40" s="29" t="s">
        <v>43</v>
      </c>
    </row>
    <row r="41" spans="1:18" ht="51" x14ac:dyDescent="0.2">
      <c r="A41" s="30" t="s">
        <v>48</v>
      </c>
      <c r="E41" s="31" t="s">
        <v>82</v>
      </c>
    </row>
    <row r="42" spans="1:18" ht="229.5" x14ac:dyDescent="0.2">
      <c r="A42" t="s">
        <v>49</v>
      </c>
      <c r="E42" s="29" t="s">
        <v>83</v>
      </c>
    </row>
    <row r="43" spans="1:18" ht="12.75" customHeight="1" x14ac:dyDescent="0.2">
      <c r="A43" s="10" t="s">
        <v>39</v>
      </c>
      <c r="B43" s="10"/>
      <c r="C43" s="32" t="s">
        <v>84</v>
      </c>
      <c r="D43" s="10"/>
      <c r="E43" s="21" t="s">
        <v>85</v>
      </c>
      <c r="F43" s="10"/>
      <c r="G43" s="10"/>
      <c r="H43" s="10"/>
      <c r="I43" s="33">
        <f>0+Q43</f>
        <v>0</v>
      </c>
      <c r="J43" s="10"/>
      <c r="O43">
        <f>0+R43</f>
        <v>0</v>
      </c>
      <c r="Q43">
        <f>0+I44+I48+I52</f>
        <v>0</v>
      </c>
      <c r="R43">
        <f>0+O44+O48+O52</f>
        <v>0</v>
      </c>
    </row>
    <row r="44" spans="1:18" x14ac:dyDescent="0.2">
      <c r="A44" s="18" t="s">
        <v>41</v>
      </c>
      <c r="B44" s="23" t="s">
        <v>34</v>
      </c>
      <c r="C44" s="23" t="s">
        <v>86</v>
      </c>
      <c r="D44" s="18" t="s">
        <v>43</v>
      </c>
      <c r="E44" s="24" t="s">
        <v>87</v>
      </c>
      <c r="F44" s="25" t="s">
        <v>71</v>
      </c>
      <c r="G44" s="26">
        <v>4.0380000000000003</v>
      </c>
      <c r="H44" s="27">
        <v>0</v>
      </c>
      <c r="I44" s="27">
        <f>ROUND(ROUND(H44,2)*ROUND(G44,3),2)</f>
        <v>0</v>
      </c>
      <c r="J44" s="25" t="s">
        <v>61</v>
      </c>
      <c r="O44">
        <f>(I44*21)/100</f>
        <v>0</v>
      </c>
      <c r="P44" t="s">
        <v>17</v>
      </c>
    </row>
    <row r="45" spans="1:18" x14ac:dyDescent="0.2">
      <c r="A45" s="28" t="s">
        <v>47</v>
      </c>
      <c r="E45" s="29" t="s">
        <v>43</v>
      </c>
    </row>
    <row r="46" spans="1:18" ht="102" x14ac:dyDescent="0.2">
      <c r="A46" s="30" t="s">
        <v>48</v>
      </c>
      <c r="E46" s="31" t="s">
        <v>88</v>
      </c>
    </row>
    <row r="47" spans="1:18" ht="369.75" x14ac:dyDescent="0.2">
      <c r="A47" t="s">
        <v>49</v>
      </c>
      <c r="E47" s="29" t="s">
        <v>89</v>
      </c>
    </row>
    <row r="48" spans="1:18" x14ac:dyDescent="0.2">
      <c r="A48" s="18" t="s">
        <v>41</v>
      </c>
      <c r="B48" s="23" t="s">
        <v>36</v>
      </c>
      <c r="C48" s="23" t="s">
        <v>90</v>
      </c>
      <c r="D48" s="18" t="s">
        <v>43</v>
      </c>
      <c r="E48" s="24" t="s">
        <v>91</v>
      </c>
      <c r="F48" s="25" t="s">
        <v>92</v>
      </c>
      <c r="G48" s="26">
        <v>6.9000000000000006E-2</v>
      </c>
      <c r="H48" s="27">
        <v>0</v>
      </c>
      <c r="I48" s="27">
        <f>ROUND(ROUND(H48,2)*ROUND(G48,3),2)</f>
        <v>0</v>
      </c>
      <c r="J48" s="25" t="s">
        <v>61</v>
      </c>
      <c r="O48">
        <f>(I48*21)/100</f>
        <v>0</v>
      </c>
      <c r="P48" t="s">
        <v>17</v>
      </c>
    </row>
    <row r="49" spans="1:18" x14ac:dyDescent="0.2">
      <c r="A49" s="28" t="s">
        <v>47</v>
      </c>
      <c r="E49" s="29" t="s">
        <v>43</v>
      </c>
    </row>
    <row r="50" spans="1:18" ht="25.5" x14ac:dyDescent="0.2">
      <c r="A50" s="30" t="s">
        <v>48</v>
      </c>
      <c r="E50" s="31" t="s">
        <v>93</v>
      </c>
    </row>
    <row r="51" spans="1:18" ht="267.75" x14ac:dyDescent="0.2">
      <c r="A51" t="s">
        <v>49</v>
      </c>
      <c r="E51" s="29" t="s">
        <v>94</v>
      </c>
    </row>
    <row r="52" spans="1:18" x14ac:dyDescent="0.2">
      <c r="A52" s="18" t="s">
        <v>41</v>
      </c>
      <c r="B52" s="23" t="s">
        <v>38</v>
      </c>
      <c r="C52" s="23" t="s">
        <v>95</v>
      </c>
      <c r="D52" s="18" t="s">
        <v>43</v>
      </c>
      <c r="E52" s="24" t="s">
        <v>96</v>
      </c>
      <c r="F52" s="25" t="s">
        <v>92</v>
      </c>
      <c r="G52" s="26">
        <v>0.156</v>
      </c>
      <c r="H52" s="27">
        <v>0</v>
      </c>
      <c r="I52" s="27">
        <f>ROUND(ROUND(H52,2)*ROUND(G52,3),2)</f>
        <v>0</v>
      </c>
      <c r="J52" s="25" t="s">
        <v>61</v>
      </c>
      <c r="O52">
        <f>(I52*21)/100</f>
        <v>0</v>
      </c>
      <c r="P52" t="s">
        <v>17</v>
      </c>
    </row>
    <row r="53" spans="1:18" x14ac:dyDescent="0.2">
      <c r="A53" s="28" t="s">
        <v>47</v>
      </c>
      <c r="E53" s="29" t="s">
        <v>43</v>
      </c>
    </row>
    <row r="54" spans="1:18" ht="25.5" x14ac:dyDescent="0.2">
      <c r="A54" s="30" t="s">
        <v>48</v>
      </c>
      <c r="E54" s="31" t="s">
        <v>97</v>
      </c>
    </row>
    <row r="55" spans="1:18" ht="267.75" x14ac:dyDescent="0.2">
      <c r="A55" t="s">
        <v>49</v>
      </c>
      <c r="E55" s="29" t="s">
        <v>94</v>
      </c>
    </row>
    <row r="56" spans="1:18" ht="12.75" customHeight="1" x14ac:dyDescent="0.2">
      <c r="A56" s="10" t="s">
        <v>39</v>
      </c>
      <c r="B56" s="10"/>
      <c r="C56" s="32" t="s">
        <v>98</v>
      </c>
      <c r="D56" s="10"/>
      <c r="E56" s="21" t="s">
        <v>99</v>
      </c>
      <c r="F56" s="10"/>
      <c r="G56" s="10"/>
      <c r="H56" s="10"/>
      <c r="I56" s="33">
        <f>0+Q56</f>
        <v>0</v>
      </c>
      <c r="J56" s="10"/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8" t="s">
        <v>41</v>
      </c>
      <c r="B57" s="23" t="s">
        <v>100</v>
      </c>
      <c r="C57" s="23" t="s">
        <v>101</v>
      </c>
      <c r="D57" s="18" t="s">
        <v>43</v>
      </c>
      <c r="E57" s="24" t="s">
        <v>102</v>
      </c>
      <c r="F57" s="25" t="s">
        <v>71</v>
      </c>
      <c r="G57" s="26">
        <v>1.85</v>
      </c>
      <c r="H57" s="27">
        <v>0</v>
      </c>
      <c r="I57" s="27">
        <f>ROUND(ROUND(H57,2)*ROUND(G57,3),2)</f>
        <v>0</v>
      </c>
      <c r="J57" s="25" t="s">
        <v>61</v>
      </c>
      <c r="O57">
        <f>(I57*21)/100</f>
        <v>0</v>
      </c>
      <c r="P57" t="s">
        <v>17</v>
      </c>
    </row>
    <row r="58" spans="1:18" x14ac:dyDescent="0.2">
      <c r="A58" s="28" t="s">
        <v>47</v>
      </c>
      <c r="E58" s="29" t="s">
        <v>43</v>
      </c>
    </row>
    <row r="59" spans="1:18" ht="51" x14ac:dyDescent="0.2">
      <c r="A59" s="30" t="s">
        <v>48</v>
      </c>
      <c r="E59" s="31" t="s">
        <v>103</v>
      </c>
    </row>
    <row r="60" spans="1:18" ht="369.75" x14ac:dyDescent="0.2">
      <c r="A60" t="s">
        <v>49</v>
      </c>
      <c r="E60" s="29" t="s">
        <v>104</v>
      </c>
    </row>
    <row r="61" spans="1:18" ht="12.75" customHeight="1" x14ac:dyDescent="0.2">
      <c r="A61" s="10" t="s">
        <v>39</v>
      </c>
      <c r="B61" s="10"/>
      <c r="C61" s="32" t="s">
        <v>105</v>
      </c>
      <c r="D61" s="10"/>
      <c r="E61" s="21" t="s">
        <v>106</v>
      </c>
      <c r="F61" s="10"/>
      <c r="G61" s="10"/>
      <c r="H61" s="10"/>
      <c r="I61" s="33">
        <f>0+Q61</f>
        <v>0</v>
      </c>
      <c r="J61" s="10"/>
      <c r="O61">
        <f>0+R61</f>
        <v>0</v>
      </c>
      <c r="Q61">
        <f>0+I62+I66</f>
        <v>0</v>
      </c>
      <c r="R61">
        <f>0+O62+O66</f>
        <v>0</v>
      </c>
    </row>
    <row r="62" spans="1:18" ht="25.5" x14ac:dyDescent="0.2">
      <c r="A62" s="18" t="s">
        <v>41</v>
      </c>
      <c r="B62" s="23" t="s">
        <v>107</v>
      </c>
      <c r="C62" s="23" t="s">
        <v>108</v>
      </c>
      <c r="D62" s="18" t="s">
        <v>43</v>
      </c>
      <c r="E62" s="24" t="s">
        <v>109</v>
      </c>
      <c r="F62" s="25" t="s">
        <v>60</v>
      </c>
      <c r="G62" s="26">
        <v>27.8</v>
      </c>
      <c r="H62" s="27">
        <v>0</v>
      </c>
      <c r="I62" s="27">
        <f>ROUND(ROUND(H62,2)*ROUND(G62,3),2)</f>
        <v>0</v>
      </c>
      <c r="J62" s="25" t="s">
        <v>61</v>
      </c>
      <c r="O62">
        <f>(I62*21)/100</f>
        <v>0</v>
      </c>
      <c r="P62" t="s">
        <v>17</v>
      </c>
    </row>
    <row r="63" spans="1:18" x14ac:dyDescent="0.2">
      <c r="A63" s="28" t="s">
        <v>47</v>
      </c>
      <c r="E63" s="29" t="s">
        <v>43</v>
      </c>
    </row>
    <row r="64" spans="1:18" ht="63.75" x14ac:dyDescent="0.2">
      <c r="A64" s="30" t="s">
        <v>48</v>
      </c>
      <c r="E64" s="31" t="s">
        <v>110</v>
      </c>
    </row>
    <row r="65" spans="1:18" ht="191.25" x14ac:dyDescent="0.2">
      <c r="A65" t="s">
        <v>49</v>
      </c>
      <c r="E65" s="29" t="s">
        <v>111</v>
      </c>
    </row>
    <row r="66" spans="1:18" x14ac:dyDescent="0.2">
      <c r="A66" s="18" t="s">
        <v>41</v>
      </c>
      <c r="B66" s="23" t="s">
        <v>112</v>
      </c>
      <c r="C66" s="23" t="s">
        <v>113</v>
      </c>
      <c r="D66" s="18" t="s">
        <v>43</v>
      </c>
      <c r="E66" s="24" t="s">
        <v>114</v>
      </c>
      <c r="F66" s="25" t="s">
        <v>60</v>
      </c>
      <c r="G66" s="26">
        <v>25.8</v>
      </c>
      <c r="H66" s="27">
        <v>0</v>
      </c>
      <c r="I66" s="27">
        <f>ROUND(ROUND(H66,2)*ROUND(G66,3),2)</f>
        <v>0</v>
      </c>
      <c r="J66" s="25" t="s">
        <v>61</v>
      </c>
      <c r="O66">
        <f>(I66*21)/100</f>
        <v>0</v>
      </c>
      <c r="P66" t="s">
        <v>17</v>
      </c>
    </row>
    <row r="67" spans="1:18" x14ac:dyDescent="0.2">
      <c r="A67" s="28" t="s">
        <v>47</v>
      </c>
      <c r="E67" s="29" t="s">
        <v>43</v>
      </c>
    </row>
    <row r="68" spans="1:18" ht="38.25" x14ac:dyDescent="0.2">
      <c r="A68" s="30" t="s">
        <v>48</v>
      </c>
      <c r="E68" s="31" t="s">
        <v>115</v>
      </c>
    </row>
    <row r="69" spans="1:18" ht="38.25" x14ac:dyDescent="0.2">
      <c r="A69" t="s">
        <v>49</v>
      </c>
      <c r="E69" s="29" t="s">
        <v>116</v>
      </c>
    </row>
    <row r="70" spans="1:18" ht="12.75" customHeight="1" x14ac:dyDescent="0.2">
      <c r="A70" s="10" t="s">
        <v>39</v>
      </c>
      <c r="B70" s="10"/>
      <c r="C70" s="32" t="s">
        <v>117</v>
      </c>
      <c r="D70" s="10"/>
      <c r="E70" s="21" t="s">
        <v>118</v>
      </c>
      <c r="F70" s="10"/>
      <c r="G70" s="10"/>
      <c r="H70" s="10"/>
      <c r="I70" s="33">
        <f>0+Q70</f>
        <v>0</v>
      </c>
      <c r="J70" s="10"/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8" t="s">
        <v>41</v>
      </c>
      <c r="B71" s="23" t="s">
        <v>119</v>
      </c>
      <c r="C71" s="23" t="s">
        <v>120</v>
      </c>
      <c r="D71" s="18" t="s">
        <v>43</v>
      </c>
      <c r="E71" s="24" t="s">
        <v>121</v>
      </c>
      <c r="F71" s="25" t="s">
        <v>53</v>
      </c>
      <c r="G71" s="26">
        <v>2</v>
      </c>
      <c r="H71" s="27">
        <v>0</v>
      </c>
      <c r="I71" s="27">
        <f>ROUND(ROUND(H71,2)*ROUND(G71,3),2)</f>
        <v>0</v>
      </c>
      <c r="J71" s="25" t="s">
        <v>61</v>
      </c>
      <c r="O71">
        <f>(I71*21)/100</f>
        <v>0</v>
      </c>
      <c r="P71" t="s">
        <v>17</v>
      </c>
    </row>
    <row r="72" spans="1:18" x14ac:dyDescent="0.2">
      <c r="A72" s="28" t="s">
        <v>47</v>
      </c>
      <c r="E72" s="29" t="s">
        <v>43</v>
      </c>
    </row>
    <row r="73" spans="1:18" ht="38.25" x14ac:dyDescent="0.2">
      <c r="A73" s="30" t="s">
        <v>48</v>
      </c>
      <c r="E73" s="31" t="s">
        <v>122</v>
      </c>
    </row>
    <row r="74" spans="1:18" ht="409.5" x14ac:dyDescent="0.2">
      <c r="A74" t="s">
        <v>49</v>
      </c>
      <c r="E74" s="29" t="s">
        <v>123</v>
      </c>
    </row>
    <row r="75" spans="1:18" ht="12.75" customHeight="1" x14ac:dyDescent="0.2">
      <c r="A75" s="10" t="s">
        <v>39</v>
      </c>
      <c r="B75" s="10"/>
      <c r="C75" s="32" t="s">
        <v>124</v>
      </c>
      <c r="D75" s="10"/>
      <c r="E75" s="21" t="s">
        <v>125</v>
      </c>
      <c r="F75" s="10"/>
      <c r="G75" s="10"/>
      <c r="H75" s="10"/>
      <c r="I75" s="33">
        <f>0+Q75</f>
        <v>0</v>
      </c>
      <c r="J75" s="10"/>
      <c r="O75">
        <f>0+R75</f>
        <v>0</v>
      </c>
      <c r="Q75">
        <f>0+I76+I80</f>
        <v>0</v>
      </c>
      <c r="R75">
        <f>0+O76+O80</f>
        <v>0</v>
      </c>
    </row>
    <row r="76" spans="1:18" ht="25.5" x14ac:dyDescent="0.2">
      <c r="A76" s="18" t="s">
        <v>41</v>
      </c>
      <c r="B76" s="23" t="s">
        <v>126</v>
      </c>
      <c r="C76" s="23" t="s">
        <v>127</v>
      </c>
      <c r="D76" s="18" t="s">
        <v>43</v>
      </c>
      <c r="E76" s="24" t="s">
        <v>128</v>
      </c>
      <c r="F76" s="25" t="s">
        <v>129</v>
      </c>
      <c r="G76" s="26">
        <v>200</v>
      </c>
      <c r="H76" s="27">
        <v>0</v>
      </c>
      <c r="I76" s="27">
        <f>ROUND(ROUND(H76,2)*ROUND(G76,3),2)</f>
        <v>0</v>
      </c>
      <c r="J76" s="25" t="s">
        <v>61</v>
      </c>
      <c r="O76">
        <f>(I76*21)/100</f>
        <v>0</v>
      </c>
      <c r="P76" t="s">
        <v>17</v>
      </c>
    </row>
    <row r="77" spans="1:18" x14ac:dyDescent="0.2">
      <c r="A77" s="28" t="s">
        <v>47</v>
      </c>
      <c r="E77" s="29" t="s">
        <v>43</v>
      </c>
    </row>
    <row r="78" spans="1:18" ht="38.25" x14ac:dyDescent="0.2">
      <c r="A78" s="30" t="s">
        <v>48</v>
      </c>
      <c r="E78" s="31" t="s">
        <v>130</v>
      </c>
    </row>
    <row r="79" spans="1:18" ht="114.75" x14ac:dyDescent="0.2">
      <c r="A79" t="s">
        <v>49</v>
      </c>
      <c r="E79" s="29" t="s">
        <v>131</v>
      </c>
    </row>
    <row r="80" spans="1:18" x14ac:dyDescent="0.2">
      <c r="A80" s="18" t="s">
        <v>41</v>
      </c>
      <c r="B80" s="23" t="s">
        <v>132</v>
      </c>
      <c r="C80" s="23" t="s">
        <v>133</v>
      </c>
      <c r="D80" s="18" t="s">
        <v>43</v>
      </c>
      <c r="E80" s="24" t="s">
        <v>134</v>
      </c>
      <c r="F80" s="25" t="s">
        <v>135</v>
      </c>
      <c r="G80" s="26">
        <v>8.9</v>
      </c>
      <c r="H80" s="27">
        <v>0</v>
      </c>
      <c r="I80" s="27">
        <f>ROUND(ROUND(H80,2)*ROUND(G80,3),2)</f>
        <v>0</v>
      </c>
      <c r="J80" s="25" t="s">
        <v>61</v>
      </c>
      <c r="O80">
        <f>(I80*21)/100</f>
        <v>0</v>
      </c>
      <c r="P80" t="s">
        <v>17</v>
      </c>
    </row>
    <row r="81" spans="1:18" x14ac:dyDescent="0.2">
      <c r="A81" s="28" t="s">
        <v>47</v>
      </c>
      <c r="E81" s="29" t="s">
        <v>43</v>
      </c>
    </row>
    <row r="82" spans="1:18" ht="38.25" x14ac:dyDescent="0.2">
      <c r="A82" s="30" t="s">
        <v>48</v>
      </c>
      <c r="E82" s="31" t="s">
        <v>136</v>
      </c>
    </row>
    <row r="83" spans="1:18" ht="63.75" x14ac:dyDescent="0.2">
      <c r="A83" t="s">
        <v>49</v>
      </c>
      <c r="E83" s="29" t="s">
        <v>137</v>
      </c>
    </row>
    <row r="84" spans="1:18" ht="12.75" customHeight="1" x14ac:dyDescent="0.2">
      <c r="A84" s="10" t="s">
        <v>39</v>
      </c>
      <c r="B84" s="10"/>
      <c r="C84" s="32" t="s">
        <v>138</v>
      </c>
      <c r="D84" s="10"/>
      <c r="E84" s="21" t="s">
        <v>139</v>
      </c>
      <c r="F84" s="10"/>
      <c r="G84" s="10"/>
      <c r="H84" s="10"/>
      <c r="I84" s="33">
        <f>0+Q84</f>
        <v>0</v>
      </c>
      <c r="J84" s="10"/>
      <c r="O84">
        <f>0+R84</f>
        <v>0</v>
      </c>
      <c r="Q84">
        <f>0+I85+I89+I93+I97+I101+I105+I109</f>
        <v>0</v>
      </c>
      <c r="R84">
        <f>0+O85+O89+O93+O97+O101+O105+O109</f>
        <v>0</v>
      </c>
    </row>
    <row r="85" spans="1:18" ht="25.5" x14ac:dyDescent="0.2">
      <c r="A85" s="18" t="s">
        <v>41</v>
      </c>
      <c r="B85" s="23" t="s">
        <v>140</v>
      </c>
      <c r="C85" s="23" t="s">
        <v>141</v>
      </c>
      <c r="D85" s="18" t="s">
        <v>43</v>
      </c>
      <c r="E85" s="24" t="s">
        <v>142</v>
      </c>
      <c r="F85" s="25" t="s">
        <v>135</v>
      </c>
      <c r="G85" s="26">
        <v>12</v>
      </c>
      <c r="H85" s="27">
        <v>0</v>
      </c>
      <c r="I85" s="27">
        <f>ROUND(ROUND(H85,2)*ROUND(G85,3),2)</f>
        <v>0</v>
      </c>
      <c r="J85" s="25" t="s">
        <v>61</v>
      </c>
      <c r="O85">
        <f>(I85*21)/100</f>
        <v>0</v>
      </c>
      <c r="P85" t="s">
        <v>17</v>
      </c>
    </row>
    <row r="86" spans="1:18" x14ac:dyDescent="0.2">
      <c r="A86" s="28" t="s">
        <v>47</v>
      </c>
      <c r="E86" s="29" t="s">
        <v>43</v>
      </c>
    </row>
    <row r="87" spans="1:18" ht="38.25" x14ac:dyDescent="0.2">
      <c r="A87" s="30" t="s">
        <v>48</v>
      </c>
      <c r="E87" s="31" t="s">
        <v>143</v>
      </c>
    </row>
    <row r="88" spans="1:18" ht="38.25" x14ac:dyDescent="0.2">
      <c r="A88" t="s">
        <v>49</v>
      </c>
      <c r="E88" s="29" t="s">
        <v>144</v>
      </c>
    </row>
    <row r="89" spans="1:18" x14ac:dyDescent="0.2">
      <c r="A89" s="18" t="s">
        <v>41</v>
      </c>
      <c r="B89" s="23" t="s">
        <v>145</v>
      </c>
      <c r="C89" s="23" t="s">
        <v>146</v>
      </c>
      <c r="D89" s="18" t="s">
        <v>43</v>
      </c>
      <c r="E89" s="24" t="s">
        <v>147</v>
      </c>
      <c r="F89" s="25" t="s">
        <v>71</v>
      </c>
      <c r="G89" s="26">
        <v>6.5789999999999997</v>
      </c>
      <c r="H89" s="27">
        <v>0</v>
      </c>
      <c r="I89" s="27">
        <f>ROUND(ROUND(H89,2)*ROUND(G89,3),2)</f>
        <v>0</v>
      </c>
      <c r="J89" s="25" t="s">
        <v>61</v>
      </c>
      <c r="O89">
        <f>(I89*21)/100</f>
        <v>0</v>
      </c>
      <c r="P89" t="s">
        <v>17</v>
      </c>
    </row>
    <row r="90" spans="1:18" x14ac:dyDescent="0.2">
      <c r="A90" s="28" t="s">
        <v>47</v>
      </c>
      <c r="E90" s="29" t="s">
        <v>43</v>
      </c>
    </row>
    <row r="91" spans="1:18" ht="51" x14ac:dyDescent="0.2">
      <c r="A91" s="30" t="s">
        <v>48</v>
      </c>
      <c r="E91" s="31" t="s">
        <v>148</v>
      </c>
    </row>
    <row r="92" spans="1:18" ht="114.75" x14ac:dyDescent="0.2">
      <c r="A92" t="s">
        <v>49</v>
      </c>
      <c r="E92" s="29" t="s">
        <v>149</v>
      </c>
    </row>
    <row r="93" spans="1:18" x14ac:dyDescent="0.2">
      <c r="A93" s="18" t="s">
        <v>41</v>
      </c>
      <c r="B93" s="23" t="s">
        <v>84</v>
      </c>
      <c r="C93" s="23" t="s">
        <v>150</v>
      </c>
      <c r="D93" s="18" t="s">
        <v>43</v>
      </c>
      <c r="E93" s="24" t="s">
        <v>151</v>
      </c>
      <c r="F93" s="25" t="s">
        <v>71</v>
      </c>
      <c r="G93" s="26">
        <v>18.78</v>
      </c>
      <c r="H93" s="27">
        <v>0</v>
      </c>
      <c r="I93" s="27">
        <f>ROUND(ROUND(H93,2)*ROUND(G93,3),2)</f>
        <v>0</v>
      </c>
      <c r="J93" s="25" t="s">
        <v>61</v>
      </c>
      <c r="O93">
        <f>(I93*21)/100</f>
        <v>0</v>
      </c>
      <c r="P93" t="s">
        <v>17</v>
      </c>
    </row>
    <row r="94" spans="1:18" x14ac:dyDescent="0.2">
      <c r="A94" s="28" t="s">
        <v>47</v>
      </c>
      <c r="E94" s="29" t="s">
        <v>43</v>
      </c>
    </row>
    <row r="95" spans="1:18" ht="63.75" x14ac:dyDescent="0.2">
      <c r="A95" s="30" t="s">
        <v>48</v>
      </c>
      <c r="E95" s="31" t="s">
        <v>152</v>
      </c>
    </row>
    <row r="96" spans="1:18" ht="114.75" x14ac:dyDescent="0.2">
      <c r="A96" t="s">
        <v>49</v>
      </c>
      <c r="E96" s="29" t="s">
        <v>149</v>
      </c>
    </row>
    <row r="97" spans="1:16" x14ac:dyDescent="0.2">
      <c r="A97" s="18" t="s">
        <v>41</v>
      </c>
      <c r="B97" s="23" t="s">
        <v>153</v>
      </c>
      <c r="C97" s="23" t="s">
        <v>154</v>
      </c>
      <c r="D97" s="18" t="s">
        <v>43</v>
      </c>
      <c r="E97" s="24" t="s">
        <v>155</v>
      </c>
      <c r="F97" s="25" t="s">
        <v>135</v>
      </c>
      <c r="G97" s="26">
        <v>9.85</v>
      </c>
      <c r="H97" s="27">
        <v>0</v>
      </c>
      <c r="I97" s="27">
        <f>ROUND(ROUND(H97,2)*ROUND(G97,3),2)</f>
        <v>0</v>
      </c>
      <c r="J97" s="25" t="s">
        <v>61</v>
      </c>
      <c r="O97">
        <f>(I97*21)/100</f>
        <v>0</v>
      </c>
      <c r="P97" t="s">
        <v>17</v>
      </c>
    </row>
    <row r="98" spans="1:16" x14ac:dyDescent="0.2">
      <c r="A98" s="28" t="s">
        <v>47</v>
      </c>
      <c r="E98" s="29" t="s">
        <v>43</v>
      </c>
    </row>
    <row r="99" spans="1:16" ht="51" x14ac:dyDescent="0.2">
      <c r="A99" s="30" t="s">
        <v>48</v>
      </c>
      <c r="E99" s="31" t="s">
        <v>156</v>
      </c>
    </row>
    <row r="100" spans="1:16" ht="127.5" x14ac:dyDescent="0.2">
      <c r="A100" t="s">
        <v>49</v>
      </c>
      <c r="E100" s="29" t="s">
        <v>157</v>
      </c>
    </row>
    <row r="101" spans="1:16" x14ac:dyDescent="0.2">
      <c r="A101" s="18" t="s">
        <v>41</v>
      </c>
      <c r="B101" s="23" t="s">
        <v>158</v>
      </c>
      <c r="C101" s="23" t="s">
        <v>159</v>
      </c>
      <c r="D101" s="18" t="s">
        <v>43</v>
      </c>
      <c r="E101" s="24" t="s">
        <v>160</v>
      </c>
      <c r="F101" s="25" t="s">
        <v>135</v>
      </c>
      <c r="G101" s="26">
        <v>6.5</v>
      </c>
      <c r="H101" s="27">
        <v>0</v>
      </c>
      <c r="I101" s="27">
        <f>ROUND(ROUND(H101,2)*ROUND(G101,3),2)</f>
        <v>0</v>
      </c>
      <c r="J101" s="25" t="s">
        <v>61</v>
      </c>
      <c r="O101">
        <f>(I101*21)/100</f>
        <v>0</v>
      </c>
      <c r="P101" t="s">
        <v>17</v>
      </c>
    </row>
    <row r="102" spans="1:16" x14ac:dyDescent="0.2">
      <c r="A102" s="28" t="s">
        <v>47</v>
      </c>
      <c r="E102" s="29" t="s">
        <v>43</v>
      </c>
    </row>
    <row r="103" spans="1:16" x14ac:dyDescent="0.2">
      <c r="A103" s="30" t="s">
        <v>48</v>
      </c>
      <c r="E103" s="31" t="s">
        <v>161</v>
      </c>
    </row>
    <row r="104" spans="1:16" ht="127.5" x14ac:dyDescent="0.2">
      <c r="A104" t="s">
        <v>49</v>
      </c>
      <c r="E104" s="29" t="s">
        <v>157</v>
      </c>
    </row>
    <row r="105" spans="1:16" x14ac:dyDescent="0.2">
      <c r="A105" s="18" t="s">
        <v>41</v>
      </c>
      <c r="B105" s="23" t="s">
        <v>162</v>
      </c>
      <c r="C105" s="23" t="s">
        <v>163</v>
      </c>
      <c r="D105" s="18" t="s">
        <v>43</v>
      </c>
      <c r="E105" s="24" t="s">
        <v>164</v>
      </c>
      <c r="F105" s="25" t="s">
        <v>53</v>
      </c>
      <c r="G105" s="26">
        <v>1</v>
      </c>
      <c r="H105" s="27">
        <v>0</v>
      </c>
      <c r="I105" s="27">
        <f>ROUND(ROUND(H105,2)*ROUND(G105,3),2)</f>
        <v>0</v>
      </c>
      <c r="J105" s="25" t="s">
        <v>61</v>
      </c>
      <c r="O105">
        <f>(I105*21)/100</f>
        <v>0</v>
      </c>
      <c r="P105" t="s">
        <v>17</v>
      </c>
    </row>
    <row r="106" spans="1:16" x14ac:dyDescent="0.2">
      <c r="A106" s="28" t="s">
        <v>47</v>
      </c>
      <c r="E106" s="29" t="s">
        <v>43</v>
      </c>
    </row>
    <row r="107" spans="1:16" ht="38.25" x14ac:dyDescent="0.2">
      <c r="A107" s="30" t="s">
        <v>48</v>
      </c>
      <c r="E107" s="31" t="s">
        <v>165</v>
      </c>
    </row>
    <row r="108" spans="1:16" ht="102" x14ac:dyDescent="0.2">
      <c r="A108" t="s">
        <v>49</v>
      </c>
      <c r="E108" s="29" t="s">
        <v>166</v>
      </c>
    </row>
    <row r="109" spans="1:16" x14ac:dyDescent="0.2">
      <c r="A109" s="18" t="s">
        <v>41</v>
      </c>
      <c r="B109" s="23" t="s">
        <v>167</v>
      </c>
      <c r="C109" s="23" t="s">
        <v>168</v>
      </c>
      <c r="D109" s="18" t="s">
        <v>43</v>
      </c>
      <c r="E109" s="24" t="s">
        <v>169</v>
      </c>
      <c r="F109" s="25" t="s">
        <v>60</v>
      </c>
      <c r="G109" s="26">
        <v>70.650000000000006</v>
      </c>
      <c r="H109" s="27">
        <v>0</v>
      </c>
      <c r="I109" s="27">
        <f>ROUND(ROUND(H109,2)*ROUND(G109,3),2)</f>
        <v>0</v>
      </c>
      <c r="J109" s="25" t="s">
        <v>61</v>
      </c>
      <c r="O109">
        <f>(I109*21)/100</f>
        <v>0</v>
      </c>
      <c r="P109" t="s">
        <v>17</v>
      </c>
    </row>
    <row r="110" spans="1:16" x14ac:dyDescent="0.2">
      <c r="A110" s="28" t="s">
        <v>47</v>
      </c>
      <c r="E110" s="29" t="s">
        <v>43</v>
      </c>
    </row>
    <row r="111" spans="1:16" ht="51" x14ac:dyDescent="0.2">
      <c r="A111" s="30" t="s">
        <v>48</v>
      </c>
      <c r="E111" s="31" t="s">
        <v>170</v>
      </c>
    </row>
    <row r="112" spans="1:16" ht="114.75" x14ac:dyDescent="0.2">
      <c r="A112" t="s">
        <v>49</v>
      </c>
      <c r="E112" s="29" t="s">
        <v>171</v>
      </c>
    </row>
    <row r="113" spans="1:18" ht="12.75" customHeight="1" x14ac:dyDescent="0.2">
      <c r="A113" s="10" t="s">
        <v>39</v>
      </c>
      <c r="B113" s="10"/>
      <c r="C113" s="32" t="s">
        <v>172</v>
      </c>
      <c r="D113" s="10"/>
      <c r="E113" s="21" t="s">
        <v>173</v>
      </c>
      <c r="F113" s="10"/>
      <c r="G113" s="10"/>
      <c r="H113" s="10"/>
      <c r="I113" s="33">
        <f>0+Q113</f>
        <v>0</v>
      </c>
      <c r="J113" s="10"/>
      <c r="O113">
        <f>0+R113</f>
        <v>0</v>
      </c>
      <c r="Q113">
        <f>0+I114+I118+I122+I126</f>
        <v>0</v>
      </c>
      <c r="R113">
        <f>0+O114+O118+O122+O126</f>
        <v>0</v>
      </c>
    </row>
    <row r="114" spans="1:18" ht="38.25" x14ac:dyDescent="0.2">
      <c r="A114" s="18" t="s">
        <v>41</v>
      </c>
      <c r="B114" s="23" t="s">
        <v>174</v>
      </c>
      <c r="C114" s="23" t="s">
        <v>175</v>
      </c>
      <c r="D114" s="18" t="s">
        <v>176</v>
      </c>
      <c r="E114" s="24" t="s">
        <v>177</v>
      </c>
      <c r="F114" s="25" t="s">
        <v>92</v>
      </c>
      <c r="G114" s="26">
        <v>247.38</v>
      </c>
      <c r="H114" s="27">
        <v>0</v>
      </c>
      <c r="I114" s="27">
        <f>ROUND(ROUND(H114,2)*ROUND(G114,3),2)</f>
        <v>0</v>
      </c>
      <c r="J114" s="25" t="s">
        <v>46</v>
      </c>
      <c r="O114">
        <f>(I114*21)/100</f>
        <v>0</v>
      </c>
      <c r="P114" t="s">
        <v>17</v>
      </c>
    </row>
    <row r="115" spans="1:18" x14ac:dyDescent="0.2">
      <c r="A115" s="28" t="s">
        <v>47</v>
      </c>
      <c r="E115" s="35" t="s">
        <v>196</v>
      </c>
    </row>
    <row r="116" spans="1:18" ht="25.5" x14ac:dyDescent="0.2">
      <c r="A116" s="30" t="s">
        <v>48</v>
      </c>
      <c r="E116" s="31" t="s">
        <v>178</v>
      </c>
    </row>
    <row r="117" spans="1:18" ht="89.25" x14ac:dyDescent="0.2">
      <c r="A117" t="s">
        <v>49</v>
      </c>
      <c r="E117" s="29" t="s">
        <v>179</v>
      </c>
    </row>
    <row r="118" spans="1:18" ht="38.25" x14ac:dyDescent="0.2">
      <c r="A118" s="18" t="s">
        <v>41</v>
      </c>
      <c r="B118" s="23" t="s">
        <v>180</v>
      </c>
      <c r="C118" s="23" t="s">
        <v>181</v>
      </c>
      <c r="D118" s="18" t="s">
        <v>182</v>
      </c>
      <c r="E118" s="24" t="s">
        <v>183</v>
      </c>
      <c r="F118" s="25" t="s">
        <v>92</v>
      </c>
      <c r="G118" s="26">
        <v>103.44</v>
      </c>
      <c r="H118" s="27">
        <v>0</v>
      </c>
      <c r="I118" s="27">
        <f>ROUND(ROUND(H118,2)*ROUND(G118,3),2)</f>
        <v>0</v>
      </c>
      <c r="J118" s="25" t="s">
        <v>46</v>
      </c>
      <c r="O118">
        <f>(I118*21)/100</f>
        <v>0</v>
      </c>
      <c r="P118" t="s">
        <v>17</v>
      </c>
    </row>
    <row r="119" spans="1:18" x14ac:dyDescent="0.2">
      <c r="A119" s="28" t="s">
        <v>47</v>
      </c>
      <c r="E119" s="35" t="s">
        <v>196</v>
      </c>
    </row>
    <row r="120" spans="1:18" ht="51" x14ac:dyDescent="0.2">
      <c r="A120" s="30" t="s">
        <v>48</v>
      </c>
      <c r="E120" s="31" t="s">
        <v>184</v>
      </c>
    </row>
    <row r="121" spans="1:18" ht="102" x14ac:dyDescent="0.2">
      <c r="A121" t="s">
        <v>49</v>
      </c>
      <c r="E121" s="29" t="s">
        <v>185</v>
      </c>
    </row>
    <row r="122" spans="1:18" ht="25.5" x14ac:dyDescent="0.2">
      <c r="A122" s="18" t="s">
        <v>41</v>
      </c>
      <c r="B122" s="23" t="s">
        <v>186</v>
      </c>
      <c r="C122" s="23" t="s">
        <v>187</v>
      </c>
      <c r="D122" s="18" t="s">
        <v>188</v>
      </c>
      <c r="E122" s="24" t="s">
        <v>189</v>
      </c>
      <c r="F122" s="25" t="s">
        <v>92</v>
      </c>
      <c r="G122" s="26">
        <v>16.446999999999999</v>
      </c>
      <c r="H122" s="27">
        <v>0</v>
      </c>
      <c r="I122" s="27">
        <f>ROUND(ROUND(H122,2)*ROUND(G122,3),2)</f>
        <v>0</v>
      </c>
      <c r="J122" s="25" t="s">
        <v>46</v>
      </c>
      <c r="O122">
        <f>(I122*21)/100</f>
        <v>0</v>
      </c>
      <c r="P122" t="s">
        <v>17</v>
      </c>
    </row>
    <row r="123" spans="1:18" x14ac:dyDescent="0.2">
      <c r="A123" s="28" t="s">
        <v>47</v>
      </c>
      <c r="E123" s="35" t="s">
        <v>196</v>
      </c>
    </row>
    <row r="124" spans="1:18" x14ac:dyDescent="0.2">
      <c r="A124" s="30" t="s">
        <v>48</v>
      </c>
      <c r="E124" s="31" t="s">
        <v>190</v>
      </c>
    </row>
    <row r="125" spans="1:18" ht="89.25" x14ac:dyDescent="0.2">
      <c r="A125" t="s">
        <v>49</v>
      </c>
      <c r="E125" s="29" t="s">
        <v>179</v>
      </c>
    </row>
    <row r="126" spans="1:18" ht="38.25" x14ac:dyDescent="0.2">
      <c r="A126" s="18" t="s">
        <v>41</v>
      </c>
      <c r="B126" s="23" t="s">
        <v>191</v>
      </c>
      <c r="C126" s="23" t="s">
        <v>192</v>
      </c>
      <c r="D126" s="18" t="s">
        <v>193</v>
      </c>
      <c r="E126" s="24" t="s">
        <v>194</v>
      </c>
      <c r="F126" s="25" t="s">
        <v>92</v>
      </c>
      <c r="G126" s="26">
        <v>0.30399999999999999</v>
      </c>
      <c r="H126" s="27">
        <v>0</v>
      </c>
      <c r="I126" s="27">
        <f>ROUND(ROUND(H126,2)*ROUND(G126,3),2)</f>
        <v>0</v>
      </c>
      <c r="J126" s="25" t="s">
        <v>46</v>
      </c>
      <c r="O126">
        <f>(I126*21)/100</f>
        <v>0</v>
      </c>
      <c r="P126" t="s">
        <v>17</v>
      </c>
    </row>
    <row r="127" spans="1:18" x14ac:dyDescent="0.2">
      <c r="A127" s="28" t="s">
        <v>47</v>
      </c>
      <c r="E127" s="35" t="s">
        <v>196</v>
      </c>
    </row>
    <row r="128" spans="1:18" x14ac:dyDescent="0.2">
      <c r="A128" s="30" t="s">
        <v>48</v>
      </c>
      <c r="E128" s="31" t="s">
        <v>195</v>
      </c>
    </row>
    <row r="129" spans="1:5" ht="89.25" x14ac:dyDescent="0.2">
      <c r="A129" t="s">
        <v>49</v>
      </c>
      <c r="E129" s="29" t="s">
        <v>179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conditionalFormatting sqref="E115">
    <cfRule type="expression" dxfId="3" priority="4">
      <formula>IF(E115="popis položky","Vyznačit",IF(E115="","Vyznačit",""))="Vyznačit"</formula>
    </cfRule>
  </conditionalFormatting>
  <conditionalFormatting sqref="E119">
    <cfRule type="expression" dxfId="2" priority="3">
      <formula>IF(E119="popis položky","Vyznačit",IF(E119="","Vyznačit",""))="Vyznačit"</formula>
    </cfRule>
  </conditionalFormatting>
  <conditionalFormatting sqref="E123">
    <cfRule type="expression" dxfId="1" priority="2">
      <formula>IF(E123="popis položky","Vyznačit",IF(E123="","Vyznačit",""))="Vyznačit"</formula>
    </cfRule>
  </conditionalFormatting>
  <conditionalFormatting sqref="E127">
    <cfRule type="expression" dxfId="0" priority="1">
      <formula>IF(E127="popis položky","Vyznačit",IF(E127="","Vyznačit",""))="Vyznačit"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E.1.4_SO 01-21-01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Hanová Michaela, Ing.</cp:lastModifiedBy>
  <dcterms:modified xsi:type="dcterms:W3CDTF">2023-02-10T08:19:12Z</dcterms:modified>
  <cp:category/>
  <cp:contentStatus/>
</cp:coreProperties>
</file>